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2310" windowWidth="12015" windowHeight="79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<sst xmlns="http://schemas.openxmlformats.org/spreadsheetml/2006/main" count="21" uniqueCount="21">
  <si>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combustion d'un alcane</t>
  </si>
  <si>
    <t>Volume molaire dans les conditions de l'expérience :</t>
  </si>
  <si>
    <t>Equation chimique avec ses coefficients</t>
  </si>
  <si>
    <t>C</t>
  </si>
  <si>
    <t>H</t>
  </si>
  <si>
    <t xml:space="preserve"> + </t>
  </si>
  <si>
    <t xml:space="preserve">  + </t>
  </si>
  <si>
    <t>Etat initial  (nombre de moles)</t>
  </si>
  <si>
    <t>Calcul des différents x</t>
  </si>
  <si>
    <t>Calcul de l'avancement max</t>
  </si>
  <si>
    <t>L/mol</t>
  </si>
  <si>
    <r>
      <t>O</t>
    </r>
    <r>
      <rPr>
        <b/>
        <vertAlign val="subscript"/>
        <sz val="12"/>
        <color indexed="12"/>
        <rFont val="Arial"/>
        <family val="2"/>
      </rPr>
      <t>2</t>
    </r>
  </si>
  <si>
    <r>
      <t>CO</t>
    </r>
    <r>
      <rPr>
        <b/>
        <vertAlign val="subscript"/>
        <sz val="12"/>
        <color indexed="57"/>
        <rFont val="Arial"/>
        <family val="2"/>
      </rPr>
      <t>2</t>
    </r>
  </si>
  <si>
    <r>
      <t>H</t>
    </r>
    <r>
      <rPr>
        <b/>
        <vertAlign val="subscript"/>
        <sz val="12"/>
        <color indexed="61"/>
        <rFont val="Arial"/>
        <family val="2"/>
      </rPr>
      <t>2</t>
    </r>
    <r>
      <rPr>
        <b/>
        <sz val="12"/>
        <color indexed="61"/>
        <rFont val="Arial"/>
        <family val="2"/>
      </rPr>
      <t>O</t>
    </r>
  </si>
  <si>
    <t>masse molaire de l'alcane=</t>
  </si>
  <si>
    <t>g/mol</t>
  </si>
  <si>
    <t>Indique l'indice de l'alcane          n=</t>
  </si>
  <si>
    <t>masse des réactifs et produits (g)</t>
  </si>
  <si>
    <t>volume  des réactifs et produits (L)</t>
  </si>
  <si>
    <t xml:space="preserve">masse d'alcane introduit  (g)            m= </t>
  </si>
  <si>
    <t>masse de dioxygène introduit  (g)  m'=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</si>
</sst>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</numFmts>
  <fonts count="2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61"/>
      <name val="Arial"/>
      <family val="0"/>
    </font>
    <font>
      <sz val="10"/>
      <color indexed="48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vertAlign val="subscript"/>
      <sz val="12"/>
      <color indexed="10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2"/>
      <color indexed="57"/>
      <name val="Arial"/>
      <family val="2"/>
    </font>
    <font>
      <b/>
      <vertAlign val="subscript"/>
      <sz val="12"/>
      <color indexed="57"/>
      <name val="Arial"/>
      <family val="2"/>
    </font>
    <font>
      <b/>
      <sz val="12"/>
      <color indexed="61"/>
      <name val="Arial"/>
      <family val="2"/>
    </font>
    <font>
      <b/>
      <vertAlign val="subscript"/>
      <sz val="12"/>
      <color indexed="6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right"/>
    </xf>
    <xf numFmtId="0" fontId="1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0" fillId="2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9" fillId="0" borderId="0" xfId="0" applyFont="1" applyAlignment="1">
      <alignment/>
    </xf>
    <xf numFmtId="0" fontId="0" fillId="2" borderId="7" xfId="0" applyFill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1" fontId="7" fillId="0" borderId="0" xfId="0" applyNumberFormat="1" applyFont="1" applyAlignment="1" applyProtection="1">
      <alignment/>
      <protection locked="0"/>
    </xf>
    <xf numFmtId="0" fontId="19" fillId="0" borderId="7" xfId="0" applyFont="1" applyBorder="1" applyAlignment="1">
      <alignment/>
    </xf>
    <xf numFmtId="0" fontId="19" fillId="0" borderId="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171" fontId="9" fillId="0" borderId="3" xfId="0" applyNumberFormat="1" applyFont="1" applyBorder="1" applyAlignment="1">
      <alignment horizontal="center"/>
    </xf>
    <xf numFmtId="171" fontId="15" fillId="0" borderId="1" xfId="0" applyNumberFormat="1" applyFont="1" applyBorder="1" applyAlignment="1">
      <alignment horizontal="center"/>
    </xf>
    <xf numFmtId="171" fontId="15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170" fontId="7" fillId="0" borderId="2" xfId="0" applyNumberFormat="1" applyFont="1" applyBorder="1" applyAlignment="1">
      <alignment horizontal="center"/>
    </xf>
    <xf numFmtId="171" fontId="8" fillId="0" borderId="2" xfId="0" applyNumberFormat="1" applyFont="1" applyBorder="1" applyAlignment="1">
      <alignment horizontal="center"/>
    </xf>
    <xf numFmtId="171" fontId="8" fillId="0" borderId="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1" fontId="17" fillId="0" borderId="1" xfId="0" applyNumberFormat="1" applyFont="1" applyBorder="1" applyAlignment="1">
      <alignment horizontal="center"/>
    </xf>
    <xf numFmtId="171" fontId="17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71" fontId="15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Volume de gaz dans l'état final</a:t>
            </a:r>
          </a:p>
        </c:rich>
      </c:tx>
      <c:layout/>
      <c:spPr>
        <a:noFill/>
        <a:ln>
          <a:noFill/>
        </a:ln>
      </c:spPr>
    </c:title>
    <c:view3D>
      <c:rotX val="6"/>
      <c:rotY val="142"/>
      <c:depthPercent val="590"/>
      <c:rAngAx val="0"/>
      <c:perspective val="30"/>
    </c:view3D>
    <c:plotArea>
      <c:layout>
        <c:manualLayout>
          <c:xMode val="edge"/>
          <c:yMode val="edge"/>
          <c:x val="0.00175"/>
          <c:y val="0.1425"/>
          <c:w val="0.949"/>
          <c:h val="0.838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3366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val>
            <c:numRef>
              <c:f>(Feuil1!$C$13:$H$13,Feuil1!$I$13:$J$13,Feuil1!$L$13:$N$13,Feuil1!$O$13:$P$13)</c:f>
              <c:numCache>
                <c:ptCount val="13"/>
                <c:pt idx="0">
                  <c:v>0</c:v>
                </c:pt>
                <c:pt idx="6">
                  <c:v>134.44970414201183</c:v>
                </c:pt>
                <c:pt idx="8">
                  <c:v>10.224852071005918</c:v>
                </c:pt>
                <c:pt idx="11">
                  <c:v>10.650887573964496</c:v>
                </c:pt>
              </c:numCache>
            </c:numRef>
          </c:val>
          <c:shape val="box"/>
        </c:ser>
        <c:gapWidth val="220"/>
        <c:gapDepth val="210"/>
        <c:shape val="box"/>
        <c:axId val="33951831"/>
        <c:axId val="37131024"/>
        <c:axId val="65743761"/>
      </c:bar3DChart>
      <c:catAx>
        <c:axId val="33951831"/>
        <c:scaling>
          <c:orientation val="minMax"/>
        </c:scaling>
        <c:axPos val="b"/>
        <c:delete val="1"/>
        <c:majorTickMark val="out"/>
        <c:minorTickMark val="none"/>
        <c:tickLblPos val="low"/>
        <c:crossAx val="37131024"/>
        <c:crosses val="autoZero"/>
        <c:auto val="1"/>
        <c:lblOffset val="100"/>
        <c:noMultiLvlLbl val="0"/>
      </c:catAx>
      <c:valAx>
        <c:axId val="3713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51831"/>
        <c:crossesAt val="1"/>
        <c:crossBetween val="between"/>
        <c:dispUnits/>
      </c:valAx>
      <c:serAx>
        <c:axId val="6574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V(L)</a:t>
                </a:r>
              </a:p>
            </c:rich>
          </c:tx>
          <c:layout>
            <c:manualLayout>
              <c:xMode val="factor"/>
              <c:yMode val="factor"/>
              <c:x val="-0.0575"/>
              <c:y val="-0.3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13102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95250</xdr:rowOff>
    </xdr:from>
    <xdr:to>
      <xdr:col>10</xdr:col>
      <xdr:colOff>285750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5534025" y="1485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152400</xdr:rowOff>
    </xdr:from>
    <xdr:to>
      <xdr:col>15</xdr:col>
      <xdr:colOff>323850</xdr:colOff>
      <xdr:row>29</xdr:row>
      <xdr:rowOff>114300</xdr:rowOff>
    </xdr:to>
    <xdr:graphicFrame>
      <xdr:nvGraphicFramePr>
        <xdr:cNvPr id="2" name="Chart 3"/>
        <xdr:cNvGraphicFramePr/>
      </xdr:nvGraphicFramePr>
      <xdr:xfrm>
        <a:off x="990600" y="2762250"/>
        <a:ext cx="6391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3</xdr:row>
      <xdr:rowOff>57150</xdr:rowOff>
    </xdr:from>
    <xdr:to>
      <xdr:col>16</xdr:col>
      <xdr:colOff>104775</xdr:colOff>
      <xdr:row>6</xdr:row>
      <xdr:rowOff>114300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4514850" y="676275"/>
          <a:ext cx="34099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Astuce pour faire une barre de défilement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affichage&gt; barre d'outils&gt;fomulaire&gt; barre de défilement (la créer)&gt; clic droit sur la barre de défilement&gt;format de contrôle&gt;contrôle puis cellule liée pour associer la cellule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24"/>
  <sheetViews>
    <sheetView tabSelected="1" workbookViewId="0" topLeftCell="A1">
      <selection activeCell="Q7" sqref="Q7"/>
    </sheetView>
  </sheetViews>
  <sheetFormatPr defaultColWidth="11.421875" defaultRowHeight="12.75"/>
  <cols>
    <col min="1" max="1" width="4.7109375" style="0" customWidth="1"/>
    <col min="2" max="2" width="38.28125" style="0" customWidth="1"/>
    <col min="3" max="3" width="10.421875" style="0" customWidth="1"/>
    <col min="4" max="4" width="6.140625" style="0" customWidth="1"/>
    <col min="5" max="5" width="3.00390625" style="0" customWidth="1"/>
    <col min="6" max="6" width="3.57421875" style="0" customWidth="1"/>
    <col min="7" max="7" width="2.8515625" style="0" customWidth="1"/>
    <col min="8" max="8" width="4.7109375" style="0" customWidth="1"/>
    <col min="9" max="9" width="4.140625" style="0" customWidth="1"/>
    <col min="10" max="10" width="5.140625" style="0" customWidth="1"/>
    <col min="11" max="11" width="4.28125" style="0" customWidth="1"/>
    <col min="12" max="12" width="4.8515625" style="0" customWidth="1"/>
    <col min="13" max="13" width="6.140625" style="0" customWidth="1"/>
    <col min="14" max="14" width="4.00390625" style="0" customWidth="1"/>
    <col min="15" max="15" width="3.57421875" style="0" customWidth="1"/>
  </cols>
  <sheetData>
    <row r="1" ht="20.25">
      <c r="D1" s="4" t="s">
        <v>0</v>
      </c>
    </row>
    <row r="3" spans="1:14" ht="15.75">
      <c r="A3" s="5" t="s">
        <v>16</v>
      </c>
      <c r="B3" s="6"/>
      <c r="C3" s="26">
        <v>24</v>
      </c>
      <c r="H3" t="s">
        <v>14</v>
      </c>
      <c r="M3" s="1">
        <f>14*C3+2</f>
        <v>338</v>
      </c>
      <c r="N3" s="2" t="s">
        <v>15</v>
      </c>
    </row>
    <row r="4" spans="1:3" ht="15.75">
      <c r="A4" s="7" t="s">
        <v>19</v>
      </c>
      <c r="B4" s="32"/>
      <c r="C4" s="27">
        <v>6</v>
      </c>
    </row>
    <row r="5" spans="1:3" ht="15.75">
      <c r="A5" s="8" t="s">
        <v>20</v>
      </c>
      <c r="B5" s="33"/>
      <c r="C5" s="28">
        <v>200</v>
      </c>
    </row>
    <row r="6" spans="1:6" ht="15.75">
      <c r="A6" s="24" t="s">
        <v>1</v>
      </c>
      <c r="B6" s="24"/>
      <c r="C6" s="24"/>
      <c r="D6" s="29">
        <v>24</v>
      </c>
      <c r="E6" s="48" t="s">
        <v>10</v>
      </c>
      <c r="F6" s="48"/>
    </row>
    <row r="7" ht="13.5" thickBot="1"/>
    <row r="8" spans="1:16" ht="19.5" thickBot="1">
      <c r="A8" t="s">
        <v>2</v>
      </c>
      <c r="C8" s="9"/>
      <c r="D8" s="11" t="s">
        <v>3</v>
      </c>
      <c r="E8" s="12">
        <f>C3</f>
        <v>24</v>
      </c>
      <c r="F8" s="13" t="s">
        <v>4</v>
      </c>
      <c r="G8" s="12">
        <f>C3*2+2</f>
        <v>50</v>
      </c>
      <c r="H8" s="14" t="s">
        <v>5</v>
      </c>
      <c r="I8" s="15">
        <f>(3*C3+1)/2</f>
        <v>36.5</v>
      </c>
      <c r="J8" s="16" t="s">
        <v>11</v>
      </c>
      <c r="K8" s="15"/>
      <c r="L8" s="19">
        <f>C3</f>
        <v>24</v>
      </c>
      <c r="M8" s="20" t="s">
        <v>12</v>
      </c>
      <c r="N8" s="19" t="s">
        <v>6</v>
      </c>
      <c r="O8" s="15">
        <f>C3+1</f>
        <v>25</v>
      </c>
      <c r="P8" s="17" t="s">
        <v>13</v>
      </c>
    </row>
    <row r="9" spans="2:16" ht="13.5" thickBot="1">
      <c r="B9" s="22" t="s">
        <v>7</v>
      </c>
      <c r="C9" s="42">
        <f>C4/(14*C3+2)</f>
        <v>0.01775147928994083</v>
      </c>
      <c r="D9" s="42"/>
      <c r="E9" s="42"/>
      <c r="F9" s="42"/>
      <c r="G9" s="42"/>
      <c r="H9" s="43"/>
      <c r="I9" s="44">
        <f>C5/32</f>
        <v>6.25</v>
      </c>
      <c r="J9" s="45"/>
      <c r="K9" s="21"/>
      <c r="L9" s="46">
        <v>0</v>
      </c>
      <c r="M9" s="47"/>
      <c r="N9" s="18"/>
      <c r="O9" s="34">
        <v>0</v>
      </c>
      <c r="P9" s="35"/>
    </row>
    <row r="10" spans="2:16" ht="13.5" thickBot="1">
      <c r="B10" s="23" t="s">
        <v>8</v>
      </c>
      <c r="C10" s="10"/>
      <c r="D10" s="52">
        <f>C9</f>
        <v>0.01775147928994083</v>
      </c>
      <c r="E10" s="52"/>
      <c r="F10" s="52"/>
      <c r="G10" s="52"/>
      <c r="H10" s="53"/>
      <c r="I10" s="36">
        <f>I9/I8</f>
        <v>0.17123287671232876</v>
      </c>
      <c r="J10" s="37"/>
      <c r="K10" s="21"/>
      <c r="L10" s="21"/>
      <c r="M10" s="21"/>
      <c r="N10" s="21"/>
      <c r="O10" s="21"/>
      <c r="P10" s="21"/>
    </row>
    <row r="11" spans="2:16" ht="16.5" thickBot="1">
      <c r="B11" s="23" t="s">
        <v>9</v>
      </c>
      <c r="C11" s="10"/>
      <c r="D11" s="49">
        <f>IF(D10&lt;I10,D10,I10)</f>
        <v>0.01775147928994083</v>
      </c>
      <c r="E11" s="49"/>
      <c r="F11" s="49"/>
      <c r="G11" s="49"/>
      <c r="H11" s="49"/>
      <c r="I11" s="10"/>
      <c r="J11" s="18"/>
      <c r="K11" s="21"/>
      <c r="L11" s="21"/>
      <c r="M11" s="21"/>
      <c r="N11" s="21"/>
      <c r="O11" s="21"/>
      <c r="P11" s="21"/>
    </row>
    <row r="12" spans="2:16" ht="16.5" thickBot="1">
      <c r="B12" s="31" t="s">
        <v>17</v>
      </c>
      <c r="C12" s="10"/>
      <c r="D12" s="10"/>
      <c r="E12" s="50">
        <f>(C9-D11)*M3</f>
        <v>0</v>
      </c>
      <c r="F12" s="50"/>
      <c r="G12" s="50"/>
      <c r="H12" s="51"/>
      <c r="I12" s="38">
        <f>(I9-I8*D11)*32</f>
        <v>179.2662721893491</v>
      </c>
      <c r="J12" s="39"/>
      <c r="K12" s="21"/>
      <c r="L12" s="40">
        <f>D11*L8*44</f>
        <v>18.745562130177515</v>
      </c>
      <c r="M12" s="41"/>
      <c r="N12" s="18"/>
      <c r="O12" s="54">
        <f>O8*D11*18</f>
        <v>7.988165680473372</v>
      </c>
      <c r="P12" s="55"/>
    </row>
    <row r="13" spans="2:16" ht="16.5" thickBot="1">
      <c r="B13" s="30" t="s">
        <v>18</v>
      </c>
      <c r="C13" s="56">
        <f>(C9-D11)*D6</f>
        <v>0</v>
      </c>
      <c r="D13" s="57"/>
      <c r="E13" s="57"/>
      <c r="F13" s="57"/>
      <c r="G13" s="57"/>
      <c r="H13" s="58"/>
      <c r="I13" s="38">
        <f>(I9-I8*D11)*D6</f>
        <v>134.44970414201183</v>
      </c>
      <c r="J13" s="39"/>
      <c r="K13" s="25"/>
      <c r="L13" s="40">
        <f>L8*D11*D6</f>
        <v>10.224852071005918</v>
      </c>
      <c r="M13" s="41"/>
      <c r="N13" s="59"/>
      <c r="O13" s="54">
        <f>O8*D11*D6</f>
        <v>10.650887573964496</v>
      </c>
      <c r="P13" s="55"/>
    </row>
    <row r="24" ht="12.75">
      <c r="O24" s="3"/>
    </row>
  </sheetData>
  <sheetProtection/>
  <mergeCells count="16">
    <mergeCell ref="C13:H13"/>
    <mergeCell ref="I13:J13"/>
    <mergeCell ref="L13:N13"/>
    <mergeCell ref="O13:P13"/>
    <mergeCell ref="D11:H11"/>
    <mergeCell ref="E12:H12"/>
    <mergeCell ref="D10:H10"/>
    <mergeCell ref="O12:P12"/>
    <mergeCell ref="C9:H9"/>
    <mergeCell ref="I9:J9"/>
    <mergeCell ref="L9:M9"/>
    <mergeCell ref="E6:F6"/>
    <mergeCell ref="O9:P9"/>
    <mergeCell ref="I10:J10"/>
    <mergeCell ref="I12:J12"/>
    <mergeCell ref="L12:M12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Mondiale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Billou</dc:creator>
  <cp:keywords/>
  <dc:description/>
  <cp:lastModifiedBy>Billou</cp:lastModifiedBy>
  <dcterms:created xsi:type="dcterms:W3CDTF">2004-05-20T13:49:05Z</dcterms:created>
  <dcterms:modified xsi:type="dcterms:W3CDTF">2004-05-23T17:40:58Z</dcterms:modified>
  <cp:category/>
  <cp:version/>
  <cp:contentType/>
  <cp:contentStatus/>
</cp:coreProperties>
</file>